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Fund 9 Activity" sheetId="1" r:id="rId1"/>
    <sheet name="Campus Dues" sheetId="2" r:id="rId2"/>
    <sheet name="Expenses by category" sheetId="3" r:id="rId3"/>
  </sheets>
  <definedNames/>
  <calcPr fullCalcOnLoad="1"/>
</workbook>
</file>

<file path=xl/comments1.xml><?xml version="1.0" encoding="utf-8"?>
<comments xmlns="http://schemas.openxmlformats.org/spreadsheetml/2006/main">
  <authors>
    <author>cernetic</author>
  </authors>
  <commentList>
    <comment ref="E9" authorId="0">
      <text>
        <r>
          <rPr>
            <sz val="8"/>
            <rFont val="Tahoma"/>
            <family val="0"/>
          </rPr>
          <t xml:space="preserve">Dues:Donna Fisher
Crutcher,Irene Ruiz,Mike Murphy,Cheryl Axtell, M.Tadano,Arnold Guerra,Mary Helen Escalante
</t>
        </r>
      </text>
    </comment>
    <comment ref="E10" authorId="0">
      <text>
        <r>
          <rPr>
            <sz val="8"/>
            <rFont val="Tahoma"/>
            <family val="0"/>
          </rPr>
          <t xml:space="preserve">Petty cash, Navarrete
Supplies: Ann Barrett
</t>
        </r>
      </text>
    </comment>
    <comment ref="J12" authorId="0">
      <text>
        <r>
          <rPr>
            <b/>
            <sz val="8"/>
            <rFont val="Tahoma"/>
            <family val="0"/>
          </rPr>
          <t xml:space="preserve">Must equal GL012 cash balance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cernetic</author>
  </authors>
  <commentList>
    <comment ref="H9" authorId="0">
      <text>
        <r>
          <rPr>
            <sz val="8"/>
            <rFont val="Tahoma"/>
            <family val="2"/>
          </rPr>
          <t xml:space="preserve">42.87 supplies Ann Barrett
</t>
        </r>
      </text>
    </comment>
    <comment ref="I9" authorId="0">
      <text>
        <r>
          <rPr>
            <sz val="8"/>
            <rFont val="Tahoma"/>
            <family val="2"/>
          </rPr>
          <t>includes 126.81 catering</t>
        </r>
        <r>
          <rPr>
            <sz val="8"/>
            <rFont val="Tahoma"/>
            <family val="0"/>
          </rPr>
          <t xml:space="preserve">
</t>
        </r>
      </text>
    </comment>
    <comment ref="F11" authorId="0">
      <text>
        <r>
          <rPr>
            <sz val="8"/>
            <rFont val="Tahoma"/>
            <family val="0"/>
          </rPr>
          <t xml:space="preserve">Reverse coding correction
</t>
        </r>
      </text>
    </comment>
    <comment ref="G11" authorId="0">
      <text>
        <r>
          <rPr>
            <sz val="8"/>
            <rFont val="Tahoma"/>
            <family val="0"/>
          </rPr>
          <t xml:space="preserve">catering, SCC seminar on "MAT Prof Growth" 7/28/99 ?
</t>
        </r>
      </text>
    </comment>
  </commentList>
</comments>
</file>

<file path=xl/sharedStrings.xml><?xml version="1.0" encoding="utf-8"?>
<sst xmlns="http://schemas.openxmlformats.org/spreadsheetml/2006/main" count="60" uniqueCount="41">
  <si>
    <t>Beginning</t>
  </si>
  <si>
    <t>Balance</t>
  </si>
  <si>
    <t>Expenses (-)</t>
  </si>
  <si>
    <t>Revenues (+)</t>
  </si>
  <si>
    <t>Cash Balance</t>
  </si>
  <si>
    <t xml:space="preserve">      OGF Account #910-700-915570</t>
  </si>
  <si>
    <t>TOTAL</t>
  </si>
  <si>
    <t>1)</t>
  </si>
  <si>
    <t>2)</t>
  </si>
  <si>
    <t>Fund 9: MAT Association as of  11/19/99</t>
  </si>
  <si>
    <t>Revenues as of 11/19/99 by campus (Dues)</t>
  </si>
  <si>
    <t>PC</t>
  </si>
  <si>
    <t>GC</t>
  </si>
  <si>
    <t>GW</t>
  </si>
  <si>
    <t>MC</t>
  </si>
  <si>
    <t>SC</t>
  </si>
  <si>
    <t>RS</t>
  </si>
  <si>
    <t>SM</t>
  </si>
  <si>
    <t>CG</t>
  </si>
  <si>
    <t>PV</t>
  </si>
  <si>
    <t>EM</t>
  </si>
  <si>
    <t>DO</t>
  </si>
  <si>
    <t>Dues Received by College:</t>
  </si>
  <si>
    <t xml:space="preserve">There is an open commitment of $1,457 from OCT-99. Research shows PO#96611 is still open for an order of letterhead </t>
  </si>
  <si>
    <t>OGF Account #910-700-915570</t>
  </si>
  <si>
    <t>I-------------Actuals-------------I</t>
  </si>
  <si>
    <t>Ending</t>
  </si>
  <si>
    <t>FY99/00 Budget</t>
  </si>
  <si>
    <t>PTD Activity</t>
  </si>
  <si>
    <t>YTD Activity</t>
  </si>
  <si>
    <t>Expenses:</t>
  </si>
  <si>
    <t>Operational</t>
  </si>
  <si>
    <t>Activities</t>
  </si>
  <si>
    <t>Legal Counsel</t>
  </si>
  <si>
    <t>Contingency</t>
  </si>
  <si>
    <t>DEC-99 Highlights:</t>
  </si>
  <si>
    <t>OCT</t>
  </si>
  <si>
    <t>NOV</t>
  </si>
  <si>
    <t>Fund 9: MAT Association as of  12/9/99</t>
  </si>
  <si>
    <t>and envelopes. Sent A-1 to Emma Walters for advisement of PO status. Response: still waiting for product.</t>
  </si>
  <si>
    <t>$585 was received in dues between 11/20 through 12/9/99.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</si>
</sst>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9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39" fontId="0" fillId="0" borderId="1" xfId="0" applyNumberFormat="1" applyBorder="1" applyAlignment="1">
      <alignment/>
    </xf>
    <xf numFmtId="39" fontId="0" fillId="0" borderId="2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7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E10" sqref="E10"/>
    </sheetView>
  </sheetViews>
  <sheetFormatPr defaultColWidth="9.140625" defaultRowHeight="12.75"/>
  <cols>
    <col min="3" max="3" width="12.8515625" style="1" customWidth="1"/>
    <col min="4" max="9" width="13.00390625" style="0" customWidth="1"/>
    <col min="10" max="10" width="12.28125" style="0" customWidth="1"/>
    <col min="11" max="11" width="13.00390625" style="0" hidden="1" customWidth="1"/>
  </cols>
  <sheetData>
    <row r="1" ht="12.75">
      <c r="E1" t="s">
        <v>38</v>
      </c>
    </row>
    <row r="2" ht="12.75">
      <c r="E2" t="s">
        <v>5</v>
      </c>
    </row>
    <row r="3" ht="12.75"/>
    <row r="4" ht="12.75"/>
    <row r="5" spans="3:11" ht="12.75">
      <c r="C5" s="2">
        <v>36342</v>
      </c>
      <c r="D5" s="2">
        <v>36373</v>
      </c>
      <c r="E5" s="2">
        <v>36404</v>
      </c>
      <c r="F5" s="2">
        <v>36434</v>
      </c>
      <c r="G5" s="2">
        <v>36465</v>
      </c>
      <c r="H5" s="2">
        <v>36495</v>
      </c>
      <c r="I5" s="2">
        <v>36526</v>
      </c>
      <c r="J5" s="4" t="s">
        <v>6</v>
      </c>
      <c r="K5" s="4" t="s">
        <v>6</v>
      </c>
    </row>
    <row r="6" ht="12.75">
      <c r="A6" t="s">
        <v>0</v>
      </c>
    </row>
    <row r="7" spans="1:11" ht="12.75">
      <c r="A7" t="s">
        <v>1</v>
      </c>
      <c r="C7" s="1">
        <v>24580.44</v>
      </c>
      <c r="D7" s="1">
        <f>C12</f>
        <v>21835.019999999997</v>
      </c>
      <c r="E7" s="1">
        <f>D12</f>
        <v>21917.979999999996</v>
      </c>
      <c r="F7" s="1">
        <f>E12</f>
        <v>22265.109999999997</v>
      </c>
      <c r="G7" s="1">
        <f>F12</f>
        <v>19082.109999999997</v>
      </c>
      <c r="H7" s="1">
        <f>G12</f>
        <v>19244.109999999997</v>
      </c>
      <c r="I7" s="1">
        <v>19829.11</v>
      </c>
      <c r="J7" s="1"/>
      <c r="K7" s="1">
        <f>D7+SUM(D9+E9+F9+G9+H9+J9+D19+E19+F19+G19+H19+J19)-SUM(D10+E10+F10+G10+H10+J10+D20+E20+F20+G20+H20+J20)</f>
        <v>19829.339999999997</v>
      </c>
    </row>
    <row r="8" spans="4:11" ht="12.75">
      <c r="D8" s="1"/>
      <c r="E8" s="1"/>
      <c r="F8" s="1"/>
      <c r="G8" s="1"/>
      <c r="H8" s="1"/>
      <c r="I8" s="1"/>
      <c r="J8" s="1"/>
      <c r="K8" s="1"/>
    </row>
    <row r="9" spans="1:11" ht="12.75">
      <c r="A9" t="s">
        <v>3</v>
      </c>
      <c r="C9" s="1">
        <f>90+30</f>
        <v>120</v>
      </c>
      <c r="D9" s="1">
        <v>210</v>
      </c>
      <c r="E9" s="1">
        <v>390</v>
      </c>
      <c r="F9" s="1">
        <v>375</v>
      </c>
      <c r="G9" s="1">
        <v>225</v>
      </c>
      <c r="H9" s="1">
        <v>585</v>
      </c>
      <c r="I9" s="1">
        <v>68</v>
      </c>
      <c r="J9" s="1"/>
      <c r="K9" s="1">
        <f>SUM(D9:J9)</f>
        <v>1853</v>
      </c>
    </row>
    <row r="10" spans="1:11" ht="12.75">
      <c r="A10" t="s">
        <v>2</v>
      </c>
      <c r="C10" s="1">
        <v>2865.42</v>
      </c>
      <c r="D10" s="1">
        <v>126.81</v>
      </c>
      <c r="E10" s="1">
        <v>42.87</v>
      </c>
      <c r="F10" s="1">
        <v>3558</v>
      </c>
      <c r="G10" s="1">
        <v>63</v>
      </c>
      <c r="H10" s="1">
        <v>0</v>
      </c>
      <c r="I10" s="1">
        <v>0</v>
      </c>
      <c r="J10" s="1"/>
      <c r="K10" s="1">
        <f>SUM(D10:J10)</f>
        <v>3790.68</v>
      </c>
    </row>
    <row r="11" spans="4:11" ht="12.75">
      <c r="D11" s="1"/>
      <c r="E11" s="1"/>
      <c r="F11" s="1"/>
      <c r="G11" s="1"/>
      <c r="H11" s="1"/>
      <c r="I11" s="1"/>
      <c r="J11" s="1"/>
      <c r="K11" s="1"/>
    </row>
    <row r="12" spans="1:11" ht="12.75">
      <c r="A12" t="s">
        <v>4</v>
      </c>
      <c r="C12" s="1">
        <f>C7+C9-C10</f>
        <v>21835.019999999997</v>
      </c>
      <c r="D12" s="1">
        <f>D7+D9-D10-0.23</f>
        <v>21917.979999999996</v>
      </c>
      <c r="E12" s="1">
        <f>E7+E9-E10</f>
        <v>22265.109999999997</v>
      </c>
      <c r="F12" s="1">
        <f>F7+F9-F10</f>
        <v>19082.109999999997</v>
      </c>
      <c r="G12" s="1">
        <f>G7+G9-G10</f>
        <v>19244.109999999997</v>
      </c>
      <c r="H12" s="1">
        <f>SUM(H7:H11)</f>
        <v>19829.109999999997</v>
      </c>
      <c r="I12" s="1">
        <f>SUM(I7:I11)</f>
        <v>19897.11</v>
      </c>
      <c r="J12" s="1">
        <f>I7+I9</f>
        <v>19897.11</v>
      </c>
      <c r="K12" s="1">
        <f>K7+K9-K10</f>
        <v>17891.659999999996</v>
      </c>
    </row>
    <row r="13" ht="12.75"/>
    <row r="14" ht="12.75" hidden="1">
      <c r="C14" s="3"/>
    </row>
    <row r="15" spans="3:9" ht="12.75" hidden="1">
      <c r="C15" s="2">
        <v>36526</v>
      </c>
      <c r="D15" s="2">
        <v>36557</v>
      </c>
      <c r="E15" s="2">
        <v>36586</v>
      </c>
      <c r="F15" s="2">
        <v>36617</v>
      </c>
      <c r="G15" s="2">
        <v>36647</v>
      </c>
      <c r="H15" s="2">
        <v>36678</v>
      </c>
      <c r="I15" s="2"/>
    </row>
    <row r="16" ht="12.75" hidden="1">
      <c r="A16" t="s">
        <v>0</v>
      </c>
    </row>
    <row r="17" spans="1:9" ht="12.75" hidden="1">
      <c r="A17" t="s">
        <v>1</v>
      </c>
      <c r="C17" s="1">
        <f aca="true" t="shared" si="0" ref="C17:H17">B22</f>
        <v>0</v>
      </c>
      <c r="D17" s="1">
        <f>C22</f>
        <v>0</v>
      </c>
      <c r="E17" s="1">
        <f>D22</f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/>
    </row>
    <row r="18" ht="12.75" hidden="1"/>
    <row r="19" ht="12.75" hidden="1">
      <c r="A19" t="s">
        <v>3</v>
      </c>
    </row>
    <row r="20" ht="12.75" hidden="1">
      <c r="A20" t="s">
        <v>2</v>
      </c>
    </row>
    <row r="21" ht="12.75" hidden="1"/>
    <row r="22" spans="1:9" ht="12.75" hidden="1">
      <c r="A22" t="s">
        <v>4</v>
      </c>
      <c r="C22" s="1">
        <f aca="true" t="shared" si="1" ref="C22:H22">C17+C19-C20</f>
        <v>0</v>
      </c>
      <c r="D22" s="1">
        <f t="shared" si="1"/>
        <v>0</v>
      </c>
      <c r="E22" s="1">
        <f t="shared" si="1"/>
        <v>0</v>
      </c>
      <c r="F22" s="1">
        <f t="shared" si="1"/>
        <v>0</v>
      </c>
      <c r="G22" s="1">
        <f t="shared" si="1"/>
        <v>0</v>
      </c>
      <c r="H22" s="1">
        <f t="shared" si="1"/>
        <v>0</v>
      </c>
      <c r="I22" s="1"/>
    </row>
    <row r="23" ht="12.75"/>
    <row r="24" ht="12.75"/>
    <row r="25" ht="12.75">
      <c r="A25" t="s">
        <v>35</v>
      </c>
    </row>
    <row r="26" spans="1:2" ht="12.75">
      <c r="A26" s="6" t="s">
        <v>7</v>
      </c>
      <c r="B26" s="5" t="s">
        <v>40</v>
      </c>
    </row>
    <row r="27" spans="1:2" ht="12.75">
      <c r="A27" s="6"/>
      <c r="B27" s="5"/>
    </row>
    <row r="28" spans="1:2" ht="12.75">
      <c r="A28" s="6" t="s">
        <v>8</v>
      </c>
      <c r="B28" t="s">
        <v>23</v>
      </c>
    </row>
    <row r="29" ht="12.75">
      <c r="B29" t="s">
        <v>39</v>
      </c>
    </row>
    <row r="31" ht="12.75">
      <c r="A31" t="s">
        <v>22</v>
      </c>
    </row>
    <row r="32" spans="2:3" ht="12.75">
      <c r="B32" s="16" t="s">
        <v>36</v>
      </c>
      <c r="C32" s="17" t="s">
        <v>37</v>
      </c>
    </row>
    <row r="33" spans="1:2" ht="12.75">
      <c r="A33" t="s">
        <v>11</v>
      </c>
      <c r="B33" s="1">
        <f>135+15+90+15+15</f>
        <v>270</v>
      </c>
    </row>
    <row r="34" spans="1:2" ht="12.75">
      <c r="A34" t="s">
        <v>12</v>
      </c>
      <c r="B34" s="1">
        <v>15</v>
      </c>
    </row>
    <row r="35" spans="1:2" ht="12.75">
      <c r="A35" t="s">
        <v>13</v>
      </c>
      <c r="B35" s="1">
        <v>45</v>
      </c>
    </row>
    <row r="36" spans="1:2" ht="12.75">
      <c r="A36" t="s">
        <v>14</v>
      </c>
      <c r="B36" s="1">
        <f>15+15</f>
        <v>30</v>
      </c>
    </row>
    <row r="37" spans="1:2" ht="12.75">
      <c r="A37" t="s">
        <v>15</v>
      </c>
      <c r="B37" s="1">
        <f>255+30</f>
        <v>285</v>
      </c>
    </row>
    <row r="38" spans="1:3" ht="12.75">
      <c r="A38" t="s">
        <v>16</v>
      </c>
      <c r="B38" s="1">
        <f>225+60</f>
        <v>285</v>
      </c>
      <c r="C38" s="1">
        <v>180</v>
      </c>
    </row>
    <row r="39" spans="1:3" ht="12.75">
      <c r="A39" t="s">
        <v>17</v>
      </c>
      <c r="B39" s="1"/>
      <c r="C39" s="1">
        <v>120</v>
      </c>
    </row>
    <row r="40" spans="1:3" ht="12.75">
      <c r="A40" t="s">
        <v>18</v>
      </c>
      <c r="B40" s="1"/>
      <c r="C40" s="1">
        <v>255</v>
      </c>
    </row>
    <row r="41" spans="1:2" ht="12.75">
      <c r="A41" t="s">
        <v>19</v>
      </c>
      <c r="B41" s="1"/>
    </row>
    <row r="42" spans="1:2" ht="12.75">
      <c r="A42" t="s">
        <v>20</v>
      </c>
      <c r="B42" s="1"/>
    </row>
    <row r="43" spans="1:3" ht="12.75">
      <c r="A43" s="7" t="s">
        <v>21</v>
      </c>
      <c r="B43" s="8">
        <f>225+135+30</f>
        <v>390</v>
      </c>
      <c r="C43" s="8">
        <v>30</v>
      </c>
    </row>
    <row r="44" ht="13.5" thickBot="1">
      <c r="B44" s="1"/>
    </row>
    <row r="45" spans="2:3" ht="13.5" thickBot="1">
      <c r="B45" s="15">
        <f>SUM(B33:B43)</f>
        <v>1320</v>
      </c>
      <c r="C45" s="9">
        <f>SUM(C33:C44)</f>
        <v>585</v>
      </c>
    </row>
  </sheetData>
  <printOptions/>
  <pageMargins left="0.75" right="0.75" top="1" bottom="1" header="0.5" footer="0.5"/>
  <pageSetup horizontalDpi="600" verticalDpi="600" orientation="landscape" r:id="rId3"/>
  <headerFooter alignWithMargins="0">
    <oddFooter>&amp;LC:/MATPG/Fund 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:F15"/>
  <sheetViews>
    <sheetView workbookViewId="0" topLeftCell="A1">
      <selection activeCell="F8" sqref="F8"/>
    </sheetView>
  </sheetViews>
  <sheetFormatPr defaultColWidth="9.140625" defaultRowHeight="12.75"/>
  <sheetData>
    <row r="1" ht="12.75">
      <c r="E1" t="s">
        <v>10</v>
      </c>
    </row>
    <row r="3" spans="4:6" ht="12.75">
      <c r="D3" t="s">
        <v>11</v>
      </c>
      <c r="F3" s="1">
        <f>135+15+90+15+15</f>
        <v>270</v>
      </c>
    </row>
    <row r="4" spans="4:6" ht="12.75">
      <c r="D4" t="s">
        <v>12</v>
      </c>
      <c r="F4" s="1">
        <v>15</v>
      </c>
    </row>
    <row r="5" spans="4:6" ht="12.75">
      <c r="D5" t="s">
        <v>13</v>
      </c>
      <c r="F5" s="1">
        <v>45</v>
      </c>
    </row>
    <row r="6" spans="4:6" ht="12.75">
      <c r="D6" t="s">
        <v>14</v>
      </c>
      <c r="F6" s="1">
        <f>15+15</f>
        <v>30</v>
      </c>
    </row>
    <row r="7" spans="4:6" ht="12.75">
      <c r="D7" t="s">
        <v>15</v>
      </c>
      <c r="F7" s="1">
        <f>255+30</f>
        <v>285</v>
      </c>
    </row>
    <row r="8" spans="4:6" ht="12.75">
      <c r="D8" t="s">
        <v>16</v>
      </c>
      <c r="F8" s="1">
        <f>225+60</f>
        <v>285</v>
      </c>
    </row>
    <row r="9" spans="4:6" ht="12.75">
      <c r="D9" t="s">
        <v>17</v>
      </c>
      <c r="F9" s="1"/>
    </row>
    <row r="10" spans="4:6" ht="12.75">
      <c r="D10" t="s">
        <v>18</v>
      </c>
      <c r="F10" s="1"/>
    </row>
    <row r="11" spans="4:6" ht="12.75">
      <c r="D11" t="s">
        <v>19</v>
      </c>
      <c r="F11" s="1"/>
    </row>
    <row r="12" spans="4:6" ht="12.75">
      <c r="D12" t="s">
        <v>20</v>
      </c>
      <c r="F12" s="1"/>
    </row>
    <row r="13" spans="4:6" ht="12.75">
      <c r="D13" s="7" t="s">
        <v>21</v>
      </c>
      <c r="E13" s="7"/>
      <c r="F13" s="8">
        <f>225+135+30</f>
        <v>390</v>
      </c>
    </row>
    <row r="14" ht="13.5" thickBot="1">
      <c r="F14" s="1"/>
    </row>
    <row r="15" ht="13.5" thickBot="1">
      <c r="F15" s="9">
        <f>SUM(F3:F13)</f>
        <v>1320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18"/>
  <sheetViews>
    <sheetView workbookViewId="0" topLeftCell="A1">
      <selection activeCell="S25" sqref="S25"/>
    </sheetView>
  </sheetViews>
  <sheetFormatPr defaultColWidth="9.140625" defaultRowHeight="12.75"/>
  <cols>
    <col min="3" max="3" width="4.57421875" style="0" customWidth="1"/>
    <col min="4" max="4" width="10.7109375" style="0" customWidth="1"/>
    <col min="6" max="16" width="9.140625" style="0" hidden="1" customWidth="1"/>
    <col min="17" max="17" width="0.13671875" style="0" customWidth="1"/>
    <col min="18" max="18" width="11.421875" style="0" customWidth="1"/>
    <col min="19" max="19" width="11.421875" style="1" customWidth="1"/>
    <col min="20" max="20" width="11.28125" style="0" customWidth="1"/>
  </cols>
  <sheetData>
    <row r="1" ht="15">
      <c r="B1" s="10" t="s">
        <v>9</v>
      </c>
    </row>
    <row r="2" ht="15">
      <c r="B2" s="11" t="s">
        <v>24</v>
      </c>
    </row>
    <row r="3" ht="15">
      <c r="B3" s="11"/>
    </row>
    <row r="4" ht="15">
      <c r="B4" s="11"/>
    </row>
    <row r="5" spans="18:20" ht="12.75">
      <c r="R5" t="s">
        <v>25</v>
      </c>
      <c r="T5" s="6" t="s">
        <v>26</v>
      </c>
    </row>
    <row r="6" spans="4:20" ht="12.75">
      <c r="D6" t="s">
        <v>27</v>
      </c>
      <c r="Q6" s="12">
        <v>36678</v>
      </c>
      <c r="R6" t="s">
        <v>28</v>
      </c>
      <c r="S6" s="1" t="s">
        <v>29</v>
      </c>
      <c r="T6" s="6" t="s">
        <v>1</v>
      </c>
    </row>
    <row r="7" spans="2:16" ht="12.75">
      <c r="B7" s="13" t="s">
        <v>30</v>
      </c>
      <c r="F7" s="12">
        <v>36342</v>
      </c>
      <c r="G7" s="12">
        <v>36373</v>
      </c>
      <c r="H7" s="12">
        <v>36404</v>
      </c>
      <c r="I7" s="12">
        <v>36434</v>
      </c>
      <c r="J7" s="12">
        <v>36465</v>
      </c>
      <c r="K7" s="12">
        <v>36495</v>
      </c>
      <c r="L7" s="12">
        <v>36526</v>
      </c>
      <c r="M7" s="12">
        <v>36557</v>
      </c>
      <c r="N7" s="12">
        <v>36586</v>
      </c>
      <c r="O7" s="12">
        <v>36617</v>
      </c>
      <c r="P7" s="12">
        <v>36647</v>
      </c>
    </row>
    <row r="8" spans="2:8" ht="12.75">
      <c r="B8" s="13"/>
      <c r="F8" s="12"/>
      <c r="G8" s="12"/>
      <c r="H8" s="12"/>
    </row>
    <row r="9" spans="2:20" ht="12.75">
      <c r="B9" t="s">
        <v>31</v>
      </c>
      <c r="D9">
        <v>3000</v>
      </c>
      <c r="H9">
        <v>42.87</v>
      </c>
      <c r="I9" s="1">
        <f>3264.2-126.81</f>
        <v>3137.39</v>
      </c>
      <c r="J9">
        <v>63</v>
      </c>
      <c r="R9">
        <v>63</v>
      </c>
      <c r="S9" s="1">
        <f>SUM(E9:R9)</f>
        <v>3306.2599999999998</v>
      </c>
      <c r="T9">
        <f>D9-S9</f>
        <v>-306.25999999999976</v>
      </c>
    </row>
    <row r="10" ht="12.75">
      <c r="I10" s="1"/>
    </row>
    <row r="11" spans="2:20" ht="12.75">
      <c r="B11" t="s">
        <v>32</v>
      </c>
      <c r="D11">
        <v>2300</v>
      </c>
      <c r="F11" s="1">
        <v>2865.42</v>
      </c>
      <c r="I11" s="1">
        <f>294.25+126.81</f>
        <v>421.06</v>
      </c>
      <c r="J11">
        <v>0</v>
      </c>
      <c r="R11">
        <v>0</v>
      </c>
      <c r="S11" s="1">
        <f>SUM(E11:R11)</f>
        <v>3286.48</v>
      </c>
      <c r="T11">
        <f>D11-S11</f>
        <v>-986.48</v>
      </c>
    </row>
    <row r="12" ht="12.75">
      <c r="I12" s="1"/>
    </row>
    <row r="13" spans="2:20" ht="12.75">
      <c r="B13" t="s">
        <v>33</v>
      </c>
      <c r="D13">
        <v>2000</v>
      </c>
      <c r="I13" s="1"/>
      <c r="T13">
        <f>D13-S13</f>
        <v>2000</v>
      </c>
    </row>
    <row r="14" ht="12.75">
      <c r="I14" s="1"/>
    </row>
    <row r="15" spans="2:20" ht="12.75">
      <c r="B15" s="7" t="s">
        <v>34</v>
      </c>
      <c r="C15" s="7"/>
      <c r="D15" s="7">
        <v>4200</v>
      </c>
      <c r="E15" s="7"/>
      <c r="F15" s="7"/>
      <c r="G15" s="7"/>
      <c r="H15" s="7"/>
      <c r="I15" s="8"/>
      <c r="J15" s="7"/>
      <c r="K15" s="7"/>
      <c r="L15" s="7"/>
      <c r="M15" s="7"/>
      <c r="N15" s="7"/>
      <c r="O15" s="7"/>
      <c r="P15" s="7"/>
      <c r="Q15" s="7"/>
      <c r="R15" s="7"/>
      <c r="S15" s="8"/>
      <c r="T15" s="7">
        <f>D15-S15</f>
        <v>4200</v>
      </c>
    </row>
    <row r="16" ht="12.75">
      <c r="I16" s="1"/>
    </row>
    <row r="17" spans="2:20" ht="12.75">
      <c r="B17" t="s">
        <v>6</v>
      </c>
      <c r="D17" s="14">
        <f>SUM(D9:D16)</f>
        <v>11500</v>
      </c>
      <c r="E17" s="14"/>
      <c r="F17" s="14"/>
      <c r="G17" s="14"/>
      <c r="H17" s="14"/>
      <c r="I17" s="1"/>
      <c r="J17" s="14"/>
      <c r="K17" s="14"/>
      <c r="L17" s="14"/>
      <c r="M17" s="14"/>
      <c r="N17" s="14"/>
      <c r="O17" s="14"/>
      <c r="P17" s="14"/>
      <c r="Q17" s="14"/>
      <c r="R17" s="14">
        <f>SUM(R9:R16)</f>
        <v>63</v>
      </c>
      <c r="S17" s="14">
        <f>SUM(S9:S16)</f>
        <v>6592.74</v>
      </c>
      <c r="T17" s="14">
        <f>SUM(T9:T16)</f>
        <v>4907.26</v>
      </c>
    </row>
    <row r="18" ht="12.75">
      <c r="I18" s="1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cernetic</dc:creator>
  <cp:keywords/>
  <dc:description/>
  <cp:lastModifiedBy>jacobs, nadine</cp:lastModifiedBy>
  <cp:lastPrinted>2000-02-22T17:18:36Z</cp:lastPrinted>
  <dcterms:created xsi:type="dcterms:W3CDTF">1999-09-22T19:32:14Z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